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5\HGG\7 - JULHO\PASTA 2\"/>
    </mc:Choice>
  </mc:AlternateContent>
  <xr:revisionPtr revIDLastSave="0" documentId="13_ncr:1_{F2331564-B5CA-4039-8335-FEA07E6E24DE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B46" i="2"/>
  <c r="B149" i="2"/>
  <c r="B104" i="2" l="1"/>
  <c r="B96" i="2"/>
  <c r="B103" i="2" s="1"/>
  <c r="B111" i="2"/>
  <c r="B28" i="2"/>
  <c r="B112" i="2" l="1"/>
  <c r="B160" i="2"/>
  <c r="B158" i="2" l="1"/>
  <c r="B121" i="2"/>
  <c r="B79" i="2"/>
  <c r="B52" i="2"/>
  <c r="B57" i="2"/>
  <c r="B26" i="2" l="1"/>
  <c r="B169" i="2" l="1"/>
  <c r="B175" i="2" s="1"/>
  <c r="B125" i="2"/>
  <c r="B86" i="2"/>
  <c r="B64" i="2"/>
  <c r="B37" i="2"/>
  <c r="B142" i="2" l="1"/>
  <c r="B93" i="2"/>
  <c r="B182" i="2"/>
  <c r="B155" i="2"/>
  <c r="B150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6" i="2"/>
  <c r="B176" i="2" s="1"/>
</calcChain>
</file>

<file path=xl/sharedStrings.xml><?xml version="1.0" encoding="utf-8"?>
<sst xmlns="http://schemas.openxmlformats.org/spreadsheetml/2006/main" count="343" uniqueCount="233">
  <si>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</si>
  <si>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</si>
  <si>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</si>
  <si>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</si>
  <si>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</si>
  <si>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</si>
  <si>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</si>
  <si>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</si>
  <si>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</si>
  <si>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</si>
  <si>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</si>
  <si>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</si>
  <si>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</si>
  <si>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</si>
  <si>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</si>
  <si>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</si>
  <si>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</si>
  <si>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</si>
  <si>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</si>
  <si>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</si>
  <si>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</si>
  <si>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</si>
  <si>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</si>
  <si>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</si>
  <si>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</si>
  <si>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</si>
  <si>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</si>
  <si>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</si>
  <si>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</si>
  <si>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</si>
  <si>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</si>
  <si>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</si>
  <si>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</si>
  <si>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</si>
  <si>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</si>
  <si>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</si>
  <si>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</si>
  <si>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</si>
  <si>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</si>
  <si>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</si>
  <si>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</si>
  <si>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</si>
  <si>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</si>
  <si>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</si>
  <si>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</si>
  <si>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</si>
  <si>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</si>
  <si>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</si>
  <si>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</si>
  <si>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</si>
  <si>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</si>
  <si>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</si>
  <si>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</si>
  <si>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</si>
  <si>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</si>
  <si>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</si>
  <si>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</si>
  <si>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</si>
  <si>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</si>
  <si>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</si>
  <si>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</si>
  <si>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</si>
  <si>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</si>
  <si>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</si>
  <si>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</si>
  <si>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</si>
  <si>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</si>
  <si>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</si>
  <si>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</si>
  <si>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</si>
  <si>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</si>
  <si>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</si>
  <si>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</si>
  <si>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</si>
  <si>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</si>
  <si>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</si>
  <si>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</si>
  <si>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</si>
  <si>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</si>
  <si>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</si>
  <si>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</si>
  <si>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</si>
  <si>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</si>
  <si>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</si>
  <si>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</si>
  <si>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</si>
  <si>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</si>
  <si>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</si>
  <si>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</si>
  <si>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</si>
  <si>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</si>
  <si>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</si>
  <si>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</si>
  <si>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</si>
  <si>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</si>
  <si>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</si>
  <si>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</si>
  <si>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</si>
  <si>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</si>
  <si>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</si>
  <si>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</si>
  <si>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</si>
  <si>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</si>
  <si>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</si>
  <si>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</si>
  <si>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</si>
  <si>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</si>
  <si>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</si>
  <si>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</si>
  <si>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</si>
  <si>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</si>
  <si>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</si>
  <si>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</si>
  <si>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</si>
  <si>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</si>
  <si>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</si>
  <si>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</si>
  <si>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</si>
  <si>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</si>
  <si>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</si>
  <si>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</si>
  <si>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</si>
  <si>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</si>
  <si>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</si>
  <si>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</si>
  <si>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</si>
  <si>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</si>
  <si>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</si>
  <si>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</si>
  <si>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</si>
  <si>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</si>
  <si>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</si>
  <si>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</si>
  <si>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</si>
  <si>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</si>
  <si>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</si>
  <si>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</si>
  <si>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</si>
  <si>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</si>
  <si>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</si>
  <si>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</si>
  <si>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</si>
  <si>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</si>
  <si>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</si>
  <si>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</si>
  <si>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</si>
  <si>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</si>
  <si>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</si>
  <si>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</si>
  <si>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</si>
  <si>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</si>
  <si>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</si>
  <si>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</si>
  <si>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</si>
  <si>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</si>
  <si>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</si>
  <si>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</si>
  <si>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</si>
  <si>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</si>
  <si>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</si>
  <si>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</si>
  <si>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</si>
  <si>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</si>
  <si>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</si>
  <si>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</si>
  <si>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</si>
  <si>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</si>
  <si>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</si>
  <si>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</si>
  <si>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</si>
  <si>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</si>
  <si>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</si>
  <si>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</si>
  <si>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</si>
  <si>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</si>
  <si>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</si>
  <si>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</si>
  <si>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</si>
  <si>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</si>
  <si>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2.3.5 - Reforma e Ampliação HGG 2512 / 1388 / 000738994457-0</t>
  </si>
  <si>
    <t>3.2.4 - Reforma e Ampliação HGG 2512 / 1388 / 000738994457-0</t>
  </si>
  <si>
    <t>3.2.6 - Ressarcimento De Transplantes HGG - 2512 / 1388 / 000794368964-0</t>
  </si>
  <si>
    <t>4.2.4 - Reforma e Ampliação HGG 2512 / 1388 / 000738994457-0</t>
  </si>
  <si>
    <t>4.2.6 - Ressarcimento De Transplantes HGG - 2512 / 1388 / 000794368964-0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</si>
  <si>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</si>
  <si>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</si>
  <si>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</si>
  <si>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</si>
  <si>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1.2.6 - CUSTEIO HGG - 0012 / 580133572-9</t>
  </si>
  <si>
    <t xml:space="preserve">1.2.7 - CONTA FIC GIRO CUSTEIO - 0012 / 580133572-9 </t>
  </si>
  <si>
    <t>2.1.1 - Conta Corrente - 2512 / 003 / 577265429-9</t>
  </si>
  <si>
    <t xml:space="preserve">2.3.3 - CONTA FIC GIRO CUSTEIO - 0012 / 580133572-9 </t>
  </si>
  <si>
    <t>2.4.1 - Conta Investimento - FIC Giro 2512 / 003 / 577265429-9</t>
  </si>
  <si>
    <t>3.2.2 - Conta Investimento - FIC Giro 2512 / 003 / 577265429-9</t>
  </si>
  <si>
    <t>4.2.2 - Conta Investimento - FIC Giro 2512 / 003 / 577265429-9</t>
  </si>
  <si>
    <t xml:space="preserve">7.2.1 - Conta Corrente - 2512 / 003 / 577265429-9 </t>
  </si>
  <si>
    <t>7.2.3 - Centro de Pesquisa - 2512 / 003 / 577535862-3</t>
  </si>
  <si>
    <t>1.2.8 - CONTA FIC GIRO FUNDO TRAB. RESCISÓRIO - 0012 / 580133602-4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</si>
  <si>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</si>
  <si>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</si>
  <si>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</si>
  <si>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</si>
  <si>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SALDO BANCÁRIO ATUAL</t>
  </si>
  <si>
    <t>7.2.6 - CUSTEIO HGG - 0012 / 580133572-9</t>
  </si>
  <si>
    <t xml:space="preserve">7.2.7 - CONTA FIC GIRO CUSTEIO - 0012 / 580133572-9 </t>
  </si>
  <si>
    <t>1.2.8 - CONTA FIC GIRO  FUNDO TRAB. - 0012 / 580133602-4</t>
  </si>
  <si>
    <t>VIGÊNCIA DO CONTRATO DE GESTÃO/TERMO ADITIVO: 17º TERMO ADITIVO INÍCIO 13/03/2024 E TÉRMINO  13/03/2026</t>
  </si>
  <si>
    <t>1.3.5 - Investimento Ag. 0012 - 000580133592-3</t>
  </si>
  <si>
    <t>2.4.6 - Investimento Ag. 0012 - 000580133592-3</t>
  </si>
  <si>
    <t>3.2.5 - Investimento Ag. 0012 - 000580133592-3</t>
  </si>
  <si>
    <t>4.2.5 - Investimento Ag. 0012 - 000580133592-3</t>
  </si>
  <si>
    <t>7.2.5 - Fundo Trab. Rescisório - 0012 / 580133602-4</t>
  </si>
  <si>
    <t>1.2.5 - Fundo Trab. Rescisório - 0012 / 580133602-4</t>
  </si>
  <si>
    <t>2.3.4 - CONTA FIC GIRO FUNDO TRAB. RESCISÓRIO - 0012 / 580133602-4</t>
  </si>
  <si>
    <t>6.2 Valores Devolvidos à Contratante - INVESTIMENTO</t>
  </si>
  <si>
    <t>3.1.3 - Fundo Trab. Rescisório - 0012 / 580133602-4</t>
  </si>
  <si>
    <t>4.1.3 - Fundo Trab. Rescisório - 0012 / 580133602-4</t>
  </si>
  <si>
    <t xml:space="preserve">3.1.4 - Centro de Pesquisa - 2512 / 003 / 577535862-3 </t>
  </si>
  <si>
    <t xml:space="preserve">3.1.5 - CONTA FIC GIRO CUSTEIO - 0012 / 580133572-9 </t>
  </si>
  <si>
    <t>3.1.6 - CONTA FIC GIRO FUNDO TRAB. RESCISÓRIO - 0012 / 580133602-4</t>
  </si>
  <si>
    <t>4.1.4 - Centro de Pesquisa - 2512 / 003 / 577535862-3</t>
  </si>
  <si>
    <t xml:space="preserve">4.1.5 - CONTA FIC GIRO CUSTEIO - 0012 / 580133572-9 </t>
  </si>
  <si>
    <t>4.1.6 - CONTA FIC GIRO FUNDO TRAB. - 0012 / 580133602-4</t>
  </si>
  <si>
    <t>8.3 Glosa - outras (energia elétrica)</t>
  </si>
  <si>
    <t>7.3.2 - Ressarcimento de Transplantes HGG - 2512 / 1388 / 000794368964-0</t>
  </si>
  <si>
    <t xml:space="preserve">7.3.3 - Conta Investimento - Residual de Reforma - 0012 / 1388 / 748427392-0 </t>
  </si>
  <si>
    <t>7.3.4 - Reforma e Ampliação HGG 2512 / 1388 / 000738994457 - 0</t>
  </si>
  <si>
    <t>7.3.5 - Investimento Ag. 0012 - 000580133592-3</t>
  </si>
  <si>
    <t>2.1.3 - Fundo Trab. Rescisório - 0012 / 580133602-4</t>
  </si>
  <si>
    <t>2.1.1 - Investimento Ag. 0012 - 000580133592-3</t>
  </si>
  <si>
    <t>2.5.9 - Outras Entradas (reclassificação lançamento)</t>
  </si>
  <si>
    <t>2.5.10 - Entrada Fundo Rescisório</t>
  </si>
  <si>
    <t>2.5.11 - Recursos Extracontratuais (Transf. De colaborador de projeto)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</si>
</sst>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3" fontId="11" fillId="0" borderId="1" xfId="1" applyFont="1" applyFill="1" applyBorder="1" applyAlignment="1"/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43" fontId="17" fillId="0" borderId="1" xfId="1" applyFont="1" applyBorder="1" applyAlignment="1">
      <alignment horizontal="right" vertical="center" readingOrder="1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43" fontId="1" fillId="0" borderId="1" xfId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43" fontId="0" fillId="5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/>
    </xf>
    <xf numFmtId="43" fontId="0" fillId="0" borderId="1" xfId="0" applyNumberFormat="1" applyBorder="1"/>
    <xf numFmtId="43" fontId="0" fillId="0" borderId="1" xfId="1" applyFont="1" applyFill="1" applyBorder="1" applyAlignment="1">
      <alignment vertical="center" wrapText="1"/>
    </xf>
    <xf numFmtId="43" fontId="0" fillId="0" borderId="1" xfId="1" applyFont="1" applyFill="1" applyBorder="1"/>
    <xf numFmtId="43" fontId="0" fillId="0" borderId="6" xfId="0" applyNumberFormat="1" applyBorder="1"/>
    <xf numFmtId="0" fontId="11" fillId="0" borderId="5" xfId="0" applyFont="1" applyBorder="1"/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4" fontId="12" fillId="0" borderId="1" xfId="0" applyNumberFormat="1" applyFont="1" applyFill="1" applyBorder="1" applyAlignment="1">
      <alignment vertical="center" shrinkToFit="1"/>
    </xf>
    <xf numFmtId="4" fontId="13" fillId="0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Fill="1" applyBorder="1" applyAlignment="1">
      <alignment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54" t="s">
        <v>1</v>
      </c>
      <c r="B2" s="154"/>
      <c r="C2" s="1"/>
      <c r="D2"/>
    </row>
    <row r="3" spans="1:4" x14ac:dyDescent="0.25">
      <c r="A3" s="154"/>
      <c r="B3" s="154"/>
      <c r="C3" s="1"/>
      <c r="D3"/>
    </row>
    <row r="4" spans="1:4" x14ac:dyDescent="0.25">
      <c r="A4" s="154"/>
      <c r="B4" s="154"/>
      <c r="C4" s="1"/>
      <c r="D4"/>
    </row>
    <row r="5" spans="1:4" x14ac:dyDescent="0.25">
      <c r="A5" s="154"/>
      <c r="B5" s="154"/>
      <c r="C5" s="1"/>
      <c r="D5"/>
    </row>
    <row r="6" spans="1:4" x14ac:dyDescent="0.25">
      <c r="A6" s="154"/>
      <c r="B6" s="154"/>
      <c r="C6" s="1"/>
      <c r="D6"/>
    </row>
    <row r="7" spans="1:4" x14ac:dyDescent="0.25">
      <c r="A7" s="154"/>
      <c r="B7" s="154"/>
      <c r="C7" s="6"/>
      <c r="D7"/>
    </row>
    <row r="8" spans="1:4" ht="23.25" customHeight="1" x14ac:dyDescent="0.25">
      <c r="A8" s="155" t="s">
        <v>2</v>
      </c>
      <c r="B8" s="155"/>
      <c r="C8" s="6"/>
      <c r="D8"/>
    </row>
    <row r="9" spans="1:4" ht="23.25" customHeight="1" x14ac:dyDescent="0.25">
      <c r="A9" s="155"/>
      <c r="B9" s="155"/>
      <c r="C9" s="6"/>
      <c r="D9"/>
    </row>
    <row r="10" spans="1:4" x14ac:dyDescent="0.25">
      <c r="A10" s="157" t="s">
        <v>59</v>
      </c>
      <c r="B10" s="158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59" t="s">
        <v>60</v>
      </c>
      <c r="B12" s="160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59" t="s">
        <v>61</v>
      </c>
      <c r="B14" s="160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59" t="s">
        <v>64</v>
      </c>
      <c r="B17" s="160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63" t="s">
        <v>55</v>
      </c>
      <c r="B22" s="164"/>
      <c r="D22"/>
    </row>
    <row r="23" spans="1:4" ht="26.25" x14ac:dyDescent="0.25">
      <c r="A23" s="42"/>
      <c r="B23" s="161" t="s">
        <v>3</v>
      </c>
      <c r="D23"/>
    </row>
    <row r="24" spans="1:4" ht="14.25" customHeight="1" x14ac:dyDescent="0.25">
      <c r="A24" s="44" t="s">
        <v>65</v>
      </c>
      <c r="B24" s="162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117">
        <v>0</v>
      </c>
      <c r="C122" s="10"/>
    </row>
    <row r="123" spans="1:3" customFormat="1" x14ac:dyDescent="0.25">
      <c r="A123" s="13" t="s">
        <v>24</v>
      </c>
      <c r="B123" s="117">
        <v>0</v>
      </c>
      <c r="C123" s="10"/>
    </row>
    <row r="124" spans="1:3" customFormat="1" x14ac:dyDescent="0.25">
      <c r="A124" s="13" t="s">
        <v>42</v>
      </c>
      <c r="B124" s="117">
        <v>0</v>
      </c>
      <c r="C124" s="10"/>
    </row>
    <row r="125" spans="1:3" customFormat="1" x14ac:dyDescent="0.25">
      <c r="A125" s="12" t="s">
        <v>41</v>
      </c>
      <c r="B125" s="117">
        <v>0</v>
      </c>
      <c r="C125" s="10"/>
    </row>
    <row r="126" spans="1:3" customFormat="1" x14ac:dyDescent="0.25">
      <c r="A126" s="12" t="s">
        <v>43</v>
      </c>
      <c r="B126" s="117">
        <v>0</v>
      </c>
      <c r="C126" s="10"/>
    </row>
    <row r="127" spans="1:3" customFormat="1" x14ac:dyDescent="0.25">
      <c r="A127" s="12" t="s">
        <v>44</v>
      </c>
      <c r="B127" s="117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18">
        <v>0</v>
      </c>
      <c r="C130" s="10"/>
    </row>
    <row r="131" spans="1:3" customFormat="1" x14ac:dyDescent="0.25">
      <c r="A131" s="66" t="s">
        <v>47</v>
      </c>
      <c r="B131" s="117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56"/>
      <c r="B162" s="156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48" t="s">
        <v>36</v>
      </c>
      <c r="B190" s="149"/>
    </row>
    <row r="191" spans="1:4" x14ac:dyDescent="0.25">
      <c r="A191" s="150"/>
      <c r="B191" s="151"/>
    </row>
    <row r="192" spans="1:4" x14ac:dyDescent="0.25">
      <c r="A192" s="152"/>
      <c r="B192" s="153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B185"/>
  <sheetViews>
    <sheetView tabSelected="1" topLeftCell="A167" zoomScaleNormal="100" workbookViewId="0">
      <pane xSplit="1" topLeftCell="B1" activePane="topRight" state="frozen"/>
      <selection activeCell="A14" sqref="A14"/>
      <selection pane="topRight" activeCell="E4" sqref="E4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71"/>
      <c r="B1" s="171"/>
    </row>
    <row r="2" spans="1:2" x14ac:dyDescent="0.25">
      <c r="A2" s="172" t="s">
        <v>1</v>
      </c>
      <c r="B2" s="172"/>
    </row>
    <row r="3" spans="1:2" x14ac:dyDescent="0.25">
      <c r="A3" s="172"/>
      <c r="B3" s="172"/>
    </row>
    <row r="4" spans="1:2" ht="3.75" customHeight="1" x14ac:dyDescent="0.25">
      <c r="A4" s="172"/>
      <c r="B4" s="172"/>
    </row>
    <row r="5" spans="1:2" hidden="1" x14ac:dyDescent="0.25">
      <c r="A5" s="172"/>
      <c r="B5" s="172"/>
    </row>
    <row r="6" spans="1:2" hidden="1" x14ac:dyDescent="0.25">
      <c r="A6" s="172"/>
      <c r="B6" s="172"/>
    </row>
    <row r="7" spans="1:2" hidden="1" x14ac:dyDescent="0.25">
      <c r="A7" s="172"/>
      <c r="B7" s="172"/>
    </row>
    <row r="8" spans="1:2" x14ac:dyDescent="0.25">
      <c r="A8" s="173" t="s">
        <v>2</v>
      </c>
      <c r="B8" s="173"/>
    </row>
    <row r="9" spans="1:2" x14ac:dyDescent="0.25">
      <c r="A9" s="173"/>
      <c r="B9" s="173"/>
    </row>
    <row r="10" spans="1:2" ht="12.95" customHeight="1" x14ac:dyDescent="0.25">
      <c r="A10" s="174" t="s">
        <v>59</v>
      </c>
      <c r="B10" s="175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76" t="s">
        <v>60</v>
      </c>
      <c r="B12" s="177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76" t="s">
        <v>61</v>
      </c>
      <c r="B14" s="177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69" t="s">
        <v>206</v>
      </c>
      <c r="B17" s="170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142">
        <v>13245000.99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65" t="s">
        <v>55</v>
      </c>
      <c r="B22" s="166"/>
    </row>
    <row r="23" spans="1:2" ht="12.95" customHeight="1" x14ac:dyDescent="0.25">
      <c r="A23" s="89"/>
      <c r="B23" s="167">
        <v>45839</v>
      </c>
    </row>
    <row r="24" spans="1:2" ht="12.95" customHeight="1" x14ac:dyDescent="0.25">
      <c r="A24" s="90" t="s">
        <v>185</v>
      </c>
      <c r="B24" s="168"/>
    </row>
    <row r="25" spans="1:2" ht="12.95" customHeight="1" x14ac:dyDescent="0.25">
      <c r="A25" s="91" t="s">
        <v>11</v>
      </c>
      <c r="B25" s="92"/>
    </row>
    <row r="26" spans="1:2" ht="12.95" customHeight="1" x14ac:dyDescent="0.25">
      <c r="A26" s="93" t="s">
        <v>6</v>
      </c>
      <c r="B26" s="114">
        <f>SUM(B27)</f>
        <v>12940.22</v>
      </c>
    </row>
    <row r="27" spans="1:2" ht="12.95" customHeight="1" x14ac:dyDescent="0.25">
      <c r="A27" s="75" t="s">
        <v>66</v>
      </c>
      <c r="B27" s="136">
        <v>12940.22</v>
      </c>
    </row>
    <row r="28" spans="1:2" ht="12.95" customHeight="1" x14ac:dyDescent="0.25">
      <c r="A28" s="95" t="s">
        <v>85</v>
      </c>
      <c r="B28" s="114">
        <f>SUM(B29:B36)</f>
        <v>54969348.780000009</v>
      </c>
    </row>
    <row r="29" spans="1:2" ht="12.95" customHeight="1" x14ac:dyDescent="0.25">
      <c r="A29" s="178" t="s">
        <v>186</v>
      </c>
      <c r="B29" s="119">
        <v>1413</v>
      </c>
    </row>
    <row r="30" spans="1:2" ht="12.95" customHeight="1" x14ac:dyDescent="0.25">
      <c r="A30" s="178" t="s">
        <v>160</v>
      </c>
      <c r="B30" s="120">
        <v>22828058.609999999</v>
      </c>
    </row>
    <row r="31" spans="1:2" ht="12.95" customHeight="1" x14ac:dyDescent="0.25">
      <c r="A31" s="178" t="s">
        <v>187</v>
      </c>
      <c r="B31" s="123">
        <v>0</v>
      </c>
    </row>
    <row r="32" spans="1:2" ht="12.95" customHeight="1" x14ac:dyDescent="0.25">
      <c r="A32" s="178" t="s">
        <v>161</v>
      </c>
      <c r="B32" s="124">
        <v>2935300.69</v>
      </c>
    </row>
    <row r="33" spans="1:2" ht="12.95" customHeight="1" x14ac:dyDescent="0.25">
      <c r="A33" s="178" t="s">
        <v>212</v>
      </c>
      <c r="B33" s="124">
        <v>0</v>
      </c>
    </row>
    <row r="34" spans="1:2" ht="12.95" customHeight="1" x14ac:dyDescent="0.25">
      <c r="A34" s="178" t="s">
        <v>188</v>
      </c>
      <c r="B34" s="123">
        <v>0</v>
      </c>
    </row>
    <row r="35" spans="1:2" ht="12.95" customHeight="1" x14ac:dyDescent="0.25">
      <c r="A35" s="178" t="s">
        <v>189</v>
      </c>
      <c r="B35" s="123">
        <v>26143022.100000001</v>
      </c>
    </row>
    <row r="36" spans="1:2" ht="12.95" customHeight="1" x14ac:dyDescent="0.25">
      <c r="A36" s="178" t="s">
        <v>197</v>
      </c>
      <c r="B36" s="123">
        <v>3061554.38</v>
      </c>
    </row>
    <row r="37" spans="1:2" ht="12.95" customHeight="1" x14ac:dyDescent="0.25">
      <c r="A37" s="179" t="s">
        <v>86</v>
      </c>
      <c r="B37" s="114">
        <f>SUM(B38:B42)</f>
        <v>37789848.480000004</v>
      </c>
    </row>
    <row r="38" spans="1:2" ht="12.95" customHeight="1" x14ac:dyDescent="0.25">
      <c r="A38" s="178" t="s">
        <v>162</v>
      </c>
      <c r="B38" s="123">
        <v>13130920.07</v>
      </c>
    </row>
    <row r="39" spans="1:2" ht="12.95" customHeight="1" x14ac:dyDescent="0.25">
      <c r="A39" s="178" t="s">
        <v>163</v>
      </c>
      <c r="B39" s="123">
        <v>20719790.850000001</v>
      </c>
    </row>
    <row r="40" spans="1:2" ht="12.95" customHeight="1" x14ac:dyDescent="0.25">
      <c r="A40" s="178" t="s">
        <v>80</v>
      </c>
      <c r="B40" s="123">
        <v>3939046.24</v>
      </c>
    </row>
    <row r="41" spans="1:2" ht="12.95" customHeight="1" x14ac:dyDescent="0.25">
      <c r="A41" s="178" t="s">
        <v>184</v>
      </c>
      <c r="B41" s="124">
        <v>91.32</v>
      </c>
    </row>
    <row r="42" spans="1:2" ht="12.95" customHeight="1" x14ac:dyDescent="0.25">
      <c r="A42" s="180" t="s">
        <v>207</v>
      </c>
      <c r="B42" s="123">
        <v>0</v>
      </c>
    </row>
    <row r="43" spans="1:2" ht="12.95" customHeight="1" x14ac:dyDescent="0.25">
      <c r="A43" s="96" t="s">
        <v>9</v>
      </c>
      <c r="B43" s="114">
        <f>B26+B28+B37</f>
        <v>92772137.480000019</v>
      </c>
    </row>
    <row r="44" spans="1:2" ht="12.95" customHeight="1" x14ac:dyDescent="0.25">
      <c r="A44" s="76"/>
      <c r="B44" s="94"/>
    </row>
    <row r="45" spans="1:2" ht="12.95" customHeight="1" x14ac:dyDescent="0.25">
      <c r="A45" s="91" t="s">
        <v>10</v>
      </c>
      <c r="B45" s="91"/>
    </row>
    <row r="46" spans="1:2" ht="12.95" customHeight="1" x14ac:dyDescent="0.25">
      <c r="A46" s="79" t="s">
        <v>84</v>
      </c>
      <c r="B46" s="101">
        <f>B47+B48+B49</f>
        <v>14248378.460000001</v>
      </c>
    </row>
    <row r="47" spans="1:2" ht="12.95" customHeight="1" x14ac:dyDescent="0.25">
      <c r="A47" s="78" t="s">
        <v>190</v>
      </c>
      <c r="B47" s="120">
        <v>0</v>
      </c>
    </row>
    <row r="48" spans="1:2" ht="12.95" customHeight="1" x14ac:dyDescent="0.25">
      <c r="A48" s="78" t="s">
        <v>83</v>
      </c>
      <c r="B48" s="123">
        <v>14058378.460000001</v>
      </c>
    </row>
    <row r="49" spans="1:2" ht="12.95" customHeight="1" x14ac:dyDescent="0.25">
      <c r="A49" s="141" t="s">
        <v>228</v>
      </c>
      <c r="B49" s="120">
        <v>190000</v>
      </c>
    </row>
    <row r="50" spans="1:2" ht="12.95" customHeight="1" x14ac:dyDescent="0.25">
      <c r="A50" s="79" t="s">
        <v>87</v>
      </c>
      <c r="B50" s="101">
        <f>SUM(B51)</f>
        <v>0</v>
      </c>
    </row>
    <row r="51" spans="1:2" ht="12.95" customHeight="1" x14ac:dyDescent="0.25">
      <c r="A51" s="78" t="s">
        <v>229</v>
      </c>
      <c r="B51" s="123">
        <v>0</v>
      </c>
    </row>
    <row r="52" spans="1:2" ht="12.95" customHeight="1" x14ac:dyDescent="0.25">
      <c r="A52" s="80" t="s">
        <v>95</v>
      </c>
      <c r="B52" s="101">
        <f>SUM(B53:B56)</f>
        <v>538842.32999999996</v>
      </c>
    </row>
    <row r="53" spans="1:2" ht="12.95" customHeight="1" x14ac:dyDescent="0.25">
      <c r="A53" s="76" t="s">
        <v>164</v>
      </c>
      <c r="B53" s="130">
        <v>153678.74</v>
      </c>
    </row>
    <row r="54" spans="1:2" ht="12.95" customHeight="1" x14ac:dyDescent="0.25">
      <c r="A54" s="76" t="s">
        <v>165</v>
      </c>
      <c r="B54" s="130">
        <v>19758.490000000002</v>
      </c>
    </row>
    <row r="55" spans="1:2" ht="12.95" customHeight="1" x14ac:dyDescent="0.25">
      <c r="A55" s="76" t="s">
        <v>191</v>
      </c>
      <c r="B55" s="121">
        <v>328315.65000000002</v>
      </c>
    </row>
    <row r="56" spans="1:2" ht="12.95" customHeight="1" x14ac:dyDescent="0.25">
      <c r="A56" s="76" t="s">
        <v>213</v>
      </c>
      <c r="B56" s="121">
        <v>37089.449999999997</v>
      </c>
    </row>
    <row r="57" spans="1:2" ht="12.95" customHeight="1" x14ac:dyDescent="0.25">
      <c r="A57" s="80" t="s">
        <v>102</v>
      </c>
      <c r="B57" s="101">
        <f>SUM(B58:B63)</f>
        <v>253613.72</v>
      </c>
    </row>
    <row r="58" spans="1:2" ht="12.95" customHeight="1" x14ac:dyDescent="0.25">
      <c r="A58" s="76" t="s">
        <v>192</v>
      </c>
      <c r="B58" s="130">
        <v>0</v>
      </c>
    </row>
    <row r="59" spans="1:2" ht="12.95" customHeight="1" x14ac:dyDescent="0.25">
      <c r="A59" s="76" t="s">
        <v>166</v>
      </c>
      <c r="B59" s="130">
        <v>88088.2</v>
      </c>
    </row>
    <row r="60" spans="1:2" ht="12.95" customHeight="1" x14ac:dyDescent="0.25">
      <c r="A60" s="76" t="s">
        <v>167</v>
      </c>
      <c r="B60" s="130">
        <v>139200.44</v>
      </c>
    </row>
    <row r="61" spans="1:2" ht="12.95" customHeight="1" x14ac:dyDescent="0.25">
      <c r="A61" s="76" t="s">
        <v>100</v>
      </c>
      <c r="B61" s="126">
        <v>26324.46</v>
      </c>
    </row>
    <row r="62" spans="1:2" ht="12.95" customHeight="1" x14ac:dyDescent="0.25">
      <c r="A62" s="77" t="s">
        <v>179</v>
      </c>
      <c r="B62" s="130">
        <v>0.62</v>
      </c>
    </row>
    <row r="63" spans="1:2" ht="12.95" customHeight="1" x14ac:dyDescent="0.25">
      <c r="A63" s="76" t="s">
        <v>208</v>
      </c>
      <c r="B63" s="126">
        <v>0</v>
      </c>
    </row>
    <row r="64" spans="1:2" ht="12.95" customHeight="1" x14ac:dyDescent="0.25">
      <c r="A64" s="80" t="s">
        <v>46</v>
      </c>
      <c r="B64" s="101">
        <f>SUM(B65:B75)</f>
        <v>37619.97</v>
      </c>
    </row>
    <row r="65" spans="1:2" ht="12.95" customHeight="1" x14ac:dyDescent="0.25">
      <c r="A65" s="81" t="s">
        <v>103</v>
      </c>
      <c r="B65" s="120">
        <v>6635.81</v>
      </c>
    </row>
    <row r="66" spans="1:2" ht="12.95" customHeight="1" x14ac:dyDescent="0.25">
      <c r="A66" s="81" t="s">
        <v>104</v>
      </c>
      <c r="B66" s="123">
        <v>912.02</v>
      </c>
    </row>
    <row r="67" spans="1:2" ht="12.95" customHeight="1" x14ac:dyDescent="0.25">
      <c r="A67" s="81" t="s">
        <v>105</v>
      </c>
      <c r="B67" s="120">
        <v>11694.75</v>
      </c>
    </row>
    <row r="68" spans="1:2" ht="12.95" customHeight="1" x14ac:dyDescent="0.25">
      <c r="A68" s="81" t="s">
        <v>106</v>
      </c>
      <c r="B68" s="123">
        <v>62.15</v>
      </c>
    </row>
    <row r="69" spans="1:2" ht="12.95" customHeight="1" x14ac:dyDescent="0.25">
      <c r="A69" s="81" t="s">
        <v>107</v>
      </c>
      <c r="B69" s="123">
        <v>0</v>
      </c>
    </row>
    <row r="70" spans="1:2" ht="12.95" customHeight="1" x14ac:dyDescent="0.25">
      <c r="A70" s="81" t="s">
        <v>108</v>
      </c>
      <c r="B70" s="123">
        <v>0</v>
      </c>
    </row>
    <row r="71" spans="1:2" ht="12.95" customHeight="1" x14ac:dyDescent="0.25">
      <c r="A71" s="81" t="s">
        <v>109</v>
      </c>
      <c r="B71" s="123">
        <v>28.02</v>
      </c>
    </row>
    <row r="72" spans="1:2" ht="12.95" customHeight="1" x14ac:dyDescent="0.25">
      <c r="A72" s="81" t="s">
        <v>110</v>
      </c>
      <c r="B72" s="123">
        <v>0</v>
      </c>
    </row>
    <row r="73" spans="1:2" ht="12.95" customHeight="1" x14ac:dyDescent="0.25">
      <c r="A73" s="81" t="s">
        <v>230</v>
      </c>
      <c r="B73" s="123">
        <v>20.5</v>
      </c>
    </row>
    <row r="74" spans="1:2" ht="12.95" customHeight="1" x14ac:dyDescent="0.25">
      <c r="A74" s="81" t="s">
        <v>231</v>
      </c>
      <c r="B74" s="123">
        <v>0</v>
      </c>
    </row>
    <row r="75" spans="1:2" ht="12.95" customHeight="1" x14ac:dyDescent="0.25">
      <c r="A75" s="81" t="s">
        <v>232</v>
      </c>
      <c r="B75" s="123">
        <v>18266.72</v>
      </c>
    </row>
    <row r="76" spans="1:2" ht="12.95" customHeight="1" x14ac:dyDescent="0.25">
      <c r="A76" s="138" t="s">
        <v>12</v>
      </c>
      <c r="B76" s="139">
        <f>B46+B50+B52+B57+B64</f>
        <v>15078454.480000002</v>
      </c>
    </row>
    <row r="77" spans="1:2" ht="12.95" customHeight="1" x14ac:dyDescent="0.25">
      <c r="A77" s="97"/>
      <c r="B77" s="98"/>
    </row>
    <row r="78" spans="1:2" ht="12.95" customHeight="1" x14ac:dyDescent="0.25">
      <c r="A78" s="99" t="s">
        <v>13</v>
      </c>
      <c r="B78" s="100"/>
    </row>
    <row r="79" spans="1:2" ht="12.95" customHeight="1" x14ac:dyDescent="0.25">
      <c r="A79" s="79" t="s">
        <v>198</v>
      </c>
      <c r="B79" s="101">
        <f>SUM(B80:B85)</f>
        <v>19523332.75</v>
      </c>
    </row>
    <row r="80" spans="1:2" ht="12.95" customHeight="1" x14ac:dyDescent="0.25">
      <c r="A80" s="77" t="s">
        <v>169</v>
      </c>
      <c r="B80" s="130">
        <v>440279.55</v>
      </c>
    </row>
    <row r="81" spans="1:2" ht="12.95" customHeight="1" x14ac:dyDescent="0.25">
      <c r="A81" s="77" t="s">
        <v>168</v>
      </c>
      <c r="B81" s="130">
        <v>75899.22</v>
      </c>
    </row>
    <row r="82" spans="1:2" ht="12.95" customHeight="1" x14ac:dyDescent="0.25">
      <c r="A82" s="76" t="s">
        <v>215</v>
      </c>
      <c r="B82" s="130">
        <v>1112084.82</v>
      </c>
    </row>
    <row r="83" spans="1:2" ht="12.95" customHeight="1" x14ac:dyDescent="0.25">
      <c r="A83" s="76" t="s">
        <v>217</v>
      </c>
      <c r="B83" s="121">
        <v>0</v>
      </c>
    </row>
    <row r="84" spans="1:2" ht="12.95" customHeight="1" x14ac:dyDescent="0.25">
      <c r="A84" s="76" t="s">
        <v>218</v>
      </c>
      <c r="B84" s="121">
        <v>17895069.16</v>
      </c>
    </row>
    <row r="85" spans="1:2" ht="12.95" customHeight="1" x14ac:dyDescent="0.25">
      <c r="A85" s="76" t="s">
        <v>219</v>
      </c>
      <c r="B85" s="121">
        <v>0</v>
      </c>
    </row>
    <row r="86" spans="1:2" ht="12.95" customHeight="1" x14ac:dyDescent="0.25">
      <c r="A86" s="79" t="s">
        <v>199</v>
      </c>
      <c r="B86" s="101">
        <f>SUM(B87:B92)</f>
        <v>1077950.6299999999</v>
      </c>
    </row>
    <row r="87" spans="1:2" ht="12.95" customHeight="1" x14ac:dyDescent="0.25">
      <c r="A87" s="76" t="s">
        <v>170</v>
      </c>
      <c r="B87" s="125">
        <v>69159.98</v>
      </c>
    </row>
    <row r="88" spans="1:2" ht="12.95" customHeight="1" x14ac:dyDescent="0.25">
      <c r="A88" s="76" t="s">
        <v>193</v>
      </c>
      <c r="B88" s="130">
        <v>0</v>
      </c>
    </row>
    <row r="89" spans="1:2" ht="12.95" customHeight="1" x14ac:dyDescent="0.25">
      <c r="A89" s="76" t="s">
        <v>158</v>
      </c>
      <c r="B89" s="121">
        <v>629338.37</v>
      </c>
    </row>
    <row r="90" spans="1:2" ht="12.95" customHeight="1" x14ac:dyDescent="0.25">
      <c r="A90" s="77" t="s">
        <v>180</v>
      </c>
      <c r="B90" s="130">
        <v>0</v>
      </c>
    </row>
    <row r="91" spans="1:2" ht="12.95" customHeight="1" x14ac:dyDescent="0.25">
      <c r="A91" s="76" t="s">
        <v>209</v>
      </c>
      <c r="B91" s="121">
        <v>0</v>
      </c>
    </row>
    <row r="92" spans="1:2" ht="12.95" customHeight="1" x14ac:dyDescent="0.25">
      <c r="A92" s="76" t="s">
        <v>181</v>
      </c>
      <c r="B92" s="125">
        <v>379452.28</v>
      </c>
    </row>
    <row r="93" spans="1:2" ht="12.95" customHeight="1" x14ac:dyDescent="0.25">
      <c r="A93" s="82" t="s">
        <v>16</v>
      </c>
      <c r="B93" s="101">
        <f>B79+B86</f>
        <v>20601283.379999999</v>
      </c>
    </row>
    <row r="94" spans="1:2" ht="12.95" customHeight="1" x14ac:dyDescent="0.25">
      <c r="A94" s="80"/>
      <c r="B94" s="102"/>
    </row>
    <row r="95" spans="1:2" ht="12.95" customHeight="1" x14ac:dyDescent="0.25">
      <c r="A95" s="103" t="s">
        <v>18</v>
      </c>
      <c r="B95" s="104"/>
    </row>
    <row r="96" spans="1:2" ht="12.95" customHeight="1" x14ac:dyDescent="0.25">
      <c r="A96" s="83" t="s">
        <v>200</v>
      </c>
      <c r="B96" s="115">
        <f>SUM(B97:B102)</f>
        <v>64923616.740000002</v>
      </c>
    </row>
    <row r="97" spans="1:2" ht="12.95" customHeight="1" x14ac:dyDescent="0.25">
      <c r="A97" s="77" t="s">
        <v>171</v>
      </c>
      <c r="B97" s="121">
        <v>2632677.64</v>
      </c>
    </row>
    <row r="98" spans="1:2" ht="12.95" customHeight="1" x14ac:dyDescent="0.25">
      <c r="A98" s="77" t="s">
        <v>172</v>
      </c>
      <c r="B98" s="121">
        <v>340815.15</v>
      </c>
    </row>
    <row r="99" spans="1:2" ht="12.95" customHeight="1" x14ac:dyDescent="0.25">
      <c r="A99" s="77" t="s">
        <v>216</v>
      </c>
      <c r="B99" s="121">
        <v>25169020.390000001</v>
      </c>
    </row>
    <row r="100" spans="1:2" ht="12.95" customHeight="1" x14ac:dyDescent="0.25">
      <c r="A100" s="76" t="s">
        <v>220</v>
      </c>
      <c r="B100" s="121">
        <v>0</v>
      </c>
    </row>
    <row r="101" spans="1:2" ht="12.95" customHeight="1" x14ac:dyDescent="0.25">
      <c r="A101" s="76" t="s">
        <v>221</v>
      </c>
      <c r="B101" s="121">
        <v>12534167.99</v>
      </c>
    </row>
    <row r="102" spans="1:2" ht="12.95" customHeight="1" x14ac:dyDescent="0.25">
      <c r="A102" s="76" t="s">
        <v>222</v>
      </c>
      <c r="B102" s="121">
        <v>24246935.57</v>
      </c>
    </row>
    <row r="103" spans="1:2" ht="12.95" customHeight="1" x14ac:dyDescent="0.25">
      <c r="A103" s="80" t="s">
        <v>7</v>
      </c>
      <c r="B103" s="115">
        <f>B96</f>
        <v>64923616.740000002</v>
      </c>
    </row>
    <row r="104" spans="1:2" ht="12.95" customHeight="1" x14ac:dyDescent="0.25">
      <c r="A104" s="80" t="s">
        <v>201</v>
      </c>
      <c r="B104" s="115">
        <f>SUM(B105:B110)</f>
        <v>1123557.3799999999</v>
      </c>
    </row>
    <row r="105" spans="1:2" ht="12.95" customHeight="1" x14ac:dyDescent="0.25">
      <c r="A105" s="76" t="s">
        <v>173</v>
      </c>
      <c r="B105" s="121">
        <v>0</v>
      </c>
    </row>
    <row r="106" spans="1:2" ht="12.95" customHeight="1" x14ac:dyDescent="0.25">
      <c r="A106" s="76" t="s">
        <v>194</v>
      </c>
      <c r="B106" s="121">
        <v>0</v>
      </c>
    </row>
    <row r="107" spans="1:2" ht="12.95" customHeight="1" x14ac:dyDescent="0.25">
      <c r="A107" s="76" t="s">
        <v>159</v>
      </c>
      <c r="B107" s="121">
        <v>0</v>
      </c>
    </row>
    <row r="108" spans="1:2" ht="12.95" customHeight="1" x14ac:dyDescent="0.25">
      <c r="A108" s="77" t="s">
        <v>182</v>
      </c>
      <c r="B108" s="121">
        <v>0</v>
      </c>
    </row>
    <row r="109" spans="1:2" ht="12.95" customHeight="1" x14ac:dyDescent="0.25">
      <c r="A109" s="76" t="s">
        <v>210</v>
      </c>
      <c r="B109" s="121">
        <v>0</v>
      </c>
    </row>
    <row r="110" spans="1:2" ht="12.95" customHeight="1" x14ac:dyDescent="0.25">
      <c r="A110" s="76" t="s">
        <v>183</v>
      </c>
      <c r="B110" s="121">
        <v>1123557.3799999999</v>
      </c>
    </row>
    <row r="111" spans="1:2" ht="12.95" customHeight="1" x14ac:dyDescent="0.25">
      <c r="A111" s="80" t="s">
        <v>0</v>
      </c>
      <c r="B111" s="115">
        <f>SUM(B105:B110)</f>
        <v>1123557.3799999999</v>
      </c>
    </row>
    <row r="112" spans="1:2" ht="12.95" customHeight="1" x14ac:dyDescent="0.25">
      <c r="A112" s="99" t="s">
        <v>20</v>
      </c>
      <c r="B112" s="105">
        <f>B96+B104</f>
        <v>66047174.120000005</v>
      </c>
    </row>
    <row r="113" spans="1:2" ht="12.95" customHeight="1" x14ac:dyDescent="0.25">
      <c r="A113" s="80"/>
      <c r="B113" s="102"/>
    </row>
    <row r="114" spans="1:2" ht="12.95" customHeight="1" x14ac:dyDescent="0.25">
      <c r="A114" s="99" t="s">
        <v>21</v>
      </c>
      <c r="B114" s="106"/>
    </row>
    <row r="115" spans="1:2" ht="12.95" customHeight="1" x14ac:dyDescent="0.25">
      <c r="A115" s="99" t="s">
        <v>22</v>
      </c>
      <c r="B115" s="99"/>
    </row>
    <row r="116" spans="1:2" ht="12.95" customHeight="1" x14ac:dyDescent="0.25">
      <c r="A116" s="84" t="s">
        <v>23</v>
      </c>
      <c r="B116" s="127">
        <v>4523748.1100000003</v>
      </c>
    </row>
    <row r="117" spans="1:2" ht="12.95" customHeight="1" x14ac:dyDescent="0.25">
      <c r="A117" s="85" t="s">
        <v>24</v>
      </c>
      <c r="B117" s="143">
        <v>4908586.75</v>
      </c>
    </row>
    <row r="118" spans="1:2" ht="12.95" customHeight="1" x14ac:dyDescent="0.25">
      <c r="A118" s="85" t="s">
        <v>42</v>
      </c>
      <c r="B118" s="143">
        <v>3391248.52</v>
      </c>
    </row>
    <row r="119" spans="1:2" ht="12.95" customHeight="1" x14ac:dyDescent="0.25">
      <c r="A119" s="84" t="s">
        <v>41</v>
      </c>
      <c r="B119" s="127">
        <v>0</v>
      </c>
    </row>
    <row r="120" spans="1:2" ht="12.95" customHeight="1" x14ac:dyDescent="0.25">
      <c r="A120" s="84" t="s">
        <v>43</v>
      </c>
      <c r="B120" s="127">
        <v>444724.92</v>
      </c>
    </row>
    <row r="121" spans="1:2" ht="12.95" customHeight="1" x14ac:dyDescent="0.25">
      <c r="A121" s="116" t="s">
        <v>44</v>
      </c>
      <c r="B121" s="101">
        <f>SUM(B122:B123)</f>
        <v>3251826.58</v>
      </c>
    </row>
    <row r="122" spans="1:2" ht="12.95" customHeight="1" x14ac:dyDescent="0.25">
      <c r="A122" s="84" t="s">
        <v>124</v>
      </c>
      <c r="B122" s="127">
        <v>2888767.16</v>
      </c>
    </row>
    <row r="123" spans="1:2" ht="12.95" customHeight="1" x14ac:dyDescent="0.25">
      <c r="A123" s="84" t="s">
        <v>125</v>
      </c>
      <c r="B123" s="146">
        <v>363059.42000000004</v>
      </c>
    </row>
    <row r="124" spans="1:2" ht="12.95" customHeight="1" x14ac:dyDescent="0.25">
      <c r="A124" s="107" t="s">
        <v>45</v>
      </c>
      <c r="B124" s="100"/>
    </row>
    <row r="125" spans="1:2" ht="12.95" customHeight="1" x14ac:dyDescent="0.25">
      <c r="A125" s="83" t="s">
        <v>47</v>
      </c>
      <c r="B125" s="101">
        <f>SUM(B126:B141)</f>
        <v>883130.87</v>
      </c>
    </row>
    <row r="126" spans="1:2" ht="12.95" customHeight="1" x14ac:dyDescent="0.25">
      <c r="A126" s="81" t="s">
        <v>126</v>
      </c>
      <c r="B126" s="127">
        <v>317141.68</v>
      </c>
    </row>
    <row r="127" spans="1:2" ht="12.95" customHeight="1" x14ac:dyDescent="0.25">
      <c r="A127" s="81" t="s">
        <v>127</v>
      </c>
      <c r="B127" s="127">
        <v>1166.47</v>
      </c>
    </row>
    <row r="128" spans="1:2" ht="12.95" customHeight="1" x14ac:dyDescent="0.25">
      <c r="A128" s="81" t="s">
        <v>128</v>
      </c>
      <c r="B128" s="121">
        <v>0</v>
      </c>
    </row>
    <row r="129" spans="1:2" ht="12.95" customHeight="1" x14ac:dyDescent="0.25">
      <c r="A129" s="81" t="s">
        <v>129</v>
      </c>
      <c r="B129" s="127">
        <v>476756.71</v>
      </c>
    </row>
    <row r="130" spans="1:2" ht="12.95" customHeight="1" x14ac:dyDescent="0.25">
      <c r="A130" s="81" t="s">
        <v>130</v>
      </c>
      <c r="B130" s="127">
        <v>41500.71</v>
      </c>
    </row>
    <row r="131" spans="1:2" ht="12.95" customHeight="1" x14ac:dyDescent="0.25">
      <c r="A131" s="81" t="s">
        <v>131</v>
      </c>
      <c r="B131" s="121">
        <v>0</v>
      </c>
    </row>
    <row r="132" spans="1:2" ht="12.95" customHeight="1" x14ac:dyDescent="0.25">
      <c r="A132" s="81" t="s">
        <v>132</v>
      </c>
      <c r="B132" s="121">
        <v>11694.75</v>
      </c>
    </row>
    <row r="133" spans="1:2" ht="12.95" customHeight="1" x14ac:dyDescent="0.25">
      <c r="A133" s="81" t="s">
        <v>133</v>
      </c>
      <c r="B133" s="121">
        <v>2453.12</v>
      </c>
    </row>
    <row r="134" spans="1:2" ht="12.95" customHeight="1" x14ac:dyDescent="0.25">
      <c r="A134" s="81" t="s">
        <v>134</v>
      </c>
      <c r="B134" s="121">
        <v>0</v>
      </c>
    </row>
    <row r="135" spans="1:2" ht="12.95" customHeight="1" x14ac:dyDescent="0.25">
      <c r="A135" s="81" t="s">
        <v>135</v>
      </c>
      <c r="B135" s="127">
        <v>362.17</v>
      </c>
    </row>
    <row r="136" spans="1:2" ht="12.95" customHeight="1" x14ac:dyDescent="0.25">
      <c r="A136" s="81" t="s">
        <v>136</v>
      </c>
      <c r="B136" s="127">
        <v>23974.11</v>
      </c>
    </row>
    <row r="137" spans="1:2" ht="12.95" customHeight="1" x14ac:dyDescent="0.25">
      <c r="A137" s="81" t="s">
        <v>137</v>
      </c>
      <c r="B137" s="127">
        <v>8081.15</v>
      </c>
    </row>
    <row r="138" spans="1:2" ht="12.95" customHeight="1" x14ac:dyDescent="0.25">
      <c r="A138" s="81" t="s">
        <v>138</v>
      </c>
      <c r="B138" s="121">
        <v>0</v>
      </c>
    </row>
    <row r="139" spans="1:2" ht="12.95" customHeight="1" x14ac:dyDescent="0.25">
      <c r="A139" s="81" t="s">
        <v>139</v>
      </c>
      <c r="B139" s="121">
        <v>0</v>
      </c>
    </row>
    <row r="140" spans="1:2" ht="12.95" customHeight="1" x14ac:dyDescent="0.25">
      <c r="A140" s="81" t="s">
        <v>140</v>
      </c>
      <c r="B140" s="121">
        <v>0</v>
      </c>
    </row>
    <row r="141" spans="1:2" ht="12.95" customHeight="1" x14ac:dyDescent="0.25">
      <c r="A141" s="81" t="s">
        <v>141</v>
      </c>
      <c r="B141" s="121">
        <v>0</v>
      </c>
    </row>
    <row r="142" spans="1:2" ht="12.95" customHeight="1" x14ac:dyDescent="0.25">
      <c r="A142" s="80" t="s">
        <v>157</v>
      </c>
      <c r="B142" s="52">
        <f>SUM(B116,B117,B118,B119,B120,B121,B124,B125)</f>
        <v>17403265.75</v>
      </c>
    </row>
    <row r="143" spans="1:2" ht="12.95" customHeight="1" x14ac:dyDescent="0.25">
      <c r="A143" s="80"/>
      <c r="B143" s="108"/>
    </row>
    <row r="144" spans="1:2" ht="12.95" customHeight="1" x14ac:dyDescent="0.25">
      <c r="A144" s="103" t="s">
        <v>25</v>
      </c>
      <c r="B144" s="140"/>
    </row>
    <row r="145" spans="1:2" ht="12.95" customHeight="1" x14ac:dyDescent="0.25">
      <c r="A145" s="84" t="s">
        <v>26</v>
      </c>
      <c r="B145" s="145">
        <v>588180.93999999994</v>
      </c>
    </row>
    <row r="146" spans="1:2" ht="12.95" customHeight="1" x14ac:dyDescent="0.25">
      <c r="A146" s="84" t="s">
        <v>27</v>
      </c>
      <c r="B146" s="123">
        <v>75874.98</v>
      </c>
    </row>
    <row r="147" spans="1:2" ht="12.95" customHeight="1" x14ac:dyDescent="0.25">
      <c r="A147" s="86" t="s">
        <v>28</v>
      </c>
      <c r="B147" s="123">
        <v>0</v>
      </c>
    </row>
    <row r="148" spans="1:2" ht="12.95" customHeight="1" x14ac:dyDescent="0.25">
      <c r="A148" s="86" t="s">
        <v>49</v>
      </c>
      <c r="B148" s="123">
        <v>0</v>
      </c>
    </row>
    <row r="149" spans="1:2" ht="12.95" customHeight="1" x14ac:dyDescent="0.25">
      <c r="A149" s="80" t="s">
        <v>57</v>
      </c>
      <c r="B149" s="115">
        <f>B145+B146+B147+B148</f>
        <v>664055.91999999993</v>
      </c>
    </row>
    <row r="150" spans="1:2" ht="12.95" customHeight="1" x14ac:dyDescent="0.25">
      <c r="A150" s="80" t="s">
        <v>56</v>
      </c>
      <c r="B150" s="115">
        <f>B142+B149</f>
        <v>18067321.670000002</v>
      </c>
    </row>
    <row r="151" spans="1:2" ht="12.95" customHeight="1" x14ac:dyDescent="0.25">
      <c r="A151" s="80"/>
      <c r="B151" s="98"/>
    </row>
    <row r="152" spans="1:2" ht="12.95" customHeight="1" x14ac:dyDescent="0.25">
      <c r="A152" s="103" t="s">
        <v>29</v>
      </c>
      <c r="B152" s="104"/>
    </row>
    <row r="153" spans="1:2" ht="12.95" customHeight="1" x14ac:dyDescent="0.25">
      <c r="A153" s="84" t="s">
        <v>30</v>
      </c>
      <c r="B153" s="133">
        <v>0</v>
      </c>
    </row>
    <row r="154" spans="1:2" ht="12.95" customHeight="1" x14ac:dyDescent="0.25">
      <c r="A154" s="84" t="s">
        <v>214</v>
      </c>
      <c r="B154" s="134">
        <v>0</v>
      </c>
    </row>
    <row r="155" spans="1:2" ht="12.95" customHeight="1" x14ac:dyDescent="0.25">
      <c r="A155" s="87" t="s">
        <v>32</v>
      </c>
      <c r="B155" s="109">
        <f>B153+B154</f>
        <v>0</v>
      </c>
    </row>
    <row r="156" spans="1:2" ht="12.95" customHeight="1" x14ac:dyDescent="0.25">
      <c r="A156" s="80"/>
      <c r="B156" s="80"/>
    </row>
    <row r="157" spans="1:2" ht="12.95" customHeight="1" x14ac:dyDescent="0.25">
      <c r="A157" s="91" t="s">
        <v>142</v>
      </c>
      <c r="B157" s="110"/>
    </row>
    <row r="158" spans="1:2" ht="12.95" customHeight="1" x14ac:dyDescent="0.25">
      <c r="A158" s="128" t="s">
        <v>33</v>
      </c>
      <c r="B158" s="114">
        <f>SUM(B159)</f>
        <v>11076.87</v>
      </c>
    </row>
    <row r="159" spans="1:2" ht="12.95" customHeight="1" x14ac:dyDescent="0.25">
      <c r="A159" s="76" t="s">
        <v>143</v>
      </c>
      <c r="B159" s="144">
        <v>11076.87</v>
      </c>
    </row>
    <row r="160" spans="1:2" ht="12.95" customHeight="1" x14ac:dyDescent="0.25">
      <c r="A160" s="128" t="s">
        <v>176</v>
      </c>
      <c r="B160" s="114">
        <f>SUM(B161:B168)</f>
        <v>51683148.469999999</v>
      </c>
    </row>
    <row r="161" spans="1:2" ht="12.95" customHeight="1" x14ac:dyDescent="0.25">
      <c r="A161" s="76" t="s">
        <v>195</v>
      </c>
      <c r="B161" s="121">
        <v>0</v>
      </c>
    </row>
    <row r="162" spans="1:2" ht="12.95" customHeight="1" x14ac:dyDescent="0.25">
      <c r="A162" s="75" t="s">
        <v>174</v>
      </c>
      <c r="B162" s="131">
        <v>5067.05</v>
      </c>
    </row>
    <row r="163" spans="1:2" ht="12.95" customHeight="1" x14ac:dyDescent="0.25">
      <c r="A163" s="76" t="s">
        <v>196</v>
      </c>
      <c r="B163" s="121">
        <v>0</v>
      </c>
    </row>
    <row r="164" spans="1:2" ht="12.95" customHeight="1" x14ac:dyDescent="0.25">
      <c r="A164" s="75" t="s">
        <v>175</v>
      </c>
      <c r="B164" s="122">
        <v>3219967.11</v>
      </c>
    </row>
    <row r="165" spans="1:2" ht="12.95" customHeight="1" x14ac:dyDescent="0.25">
      <c r="A165" s="76" t="s">
        <v>211</v>
      </c>
      <c r="B165" s="121">
        <v>0</v>
      </c>
    </row>
    <row r="166" spans="1:2" ht="12.95" customHeight="1" x14ac:dyDescent="0.25">
      <c r="A166" s="77" t="s">
        <v>203</v>
      </c>
      <c r="B166" s="121">
        <v>2098.33</v>
      </c>
    </row>
    <row r="167" spans="1:2" ht="12.95" customHeight="1" x14ac:dyDescent="0.25">
      <c r="A167" s="76" t="s">
        <v>204</v>
      </c>
      <c r="B167" s="121">
        <v>21110436.579999998</v>
      </c>
    </row>
    <row r="168" spans="1:2" ht="12.95" customHeight="1" x14ac:dyDescent="0.25">
      <c r="A168" s="76" t="s">
        <v>205</v>
      </c>
      <c r="B168" s="121">
        <v>27345579.399999999</v>
      </c>
    </row>
    <row r="169" spans="1:2" ht="12.95" customHeight="1" x14ac:dyDescent="0.25">
      <c r="A169" s="128" t="s">
        <v>177</v>
      </c>
      <c r="B169" s="114">
        <f>SUM(B170:B174)</f>
        <v>38089044.949999996</v>
      </c>
    </row>
    <row r="170" spans="1:2" ht="12.95" customHeight="1" x14ac:dyDescent="0.25">
      <c r="A170" s="75" t="s">
        <v>178</v>
      </c>
      <c r="B170" s="131">
        <v>13149846.289999999</v>
      </c>
    </row>
    <row r="171" spans="1:2" ht="12.95" customHeight="1" x14ac:dyDescent="0.25">
      <c r="A171" s="75" t="s">
        <v>224</v>
      </c>
      <c r="B171" s="121">
        <v>21603080.390000001</v>
      </c>
    </row>
    <row r="172" spans="1:2" ht="12.95" customHeight="1" x14ac:dyDescent="0.25">
      <c r="A172" s="76" t="s">
        <v>225</v>
      </c>
      <c r="B172" s="121">
        <v>3336026.33</v>
      </c>
    </row>
    <row r="173" spans="1:2" ht="12.95" customHeight="1" x14ac:dyDescent="0.25">
      <c r="A173" s="135" t="s">
        <v>226</v>
      </c>
      <c r="B173" s="122">
        <v>91.94</v>
      </c>
    </row>
    <row r="174" spans="1:2" ht="12.95" customHeight="1" x14ac:dyDescent="0.25">
      <c r="A174" s="76" t="s">
        <v>227</v>
      </c>
      <c r="B174" s="121">
        <v>0</v>
      </c>
    </row>
    <row r="175" spans="1:2" ht="12.95" customHeight="1" x14ac:dyDescent="0.25">
      <c r="A175" s="96" t="s">
        <v>202</v>
      </c>
      <c r="B175" s="114">
        <f>SUM(B158,B160,B169)</f>
        <v>89783270.289999992</v>
      </c>
    </row>
    <row r="176" spans="1:2" ht="12.95" customHeight="1" x14ac:dyDescent="0.25">
      <c r="A176" s="129" t="s">
        <v>52</v>
      </c>
      <c r="B176" s="114">
        <f>(B43+B76)-(B150+B155)</f>
        <v>89783270.290000021</v>
      </c>
    </row>
    <row r="177" spans="1:2" ht="12.95" customHeight="1" x14ac:dyDescent="0.25">
      <c r="A177" s="147" t="s">
        <v>8</v>
      </c>
      <c r="B177" s="137"/>
    </row>
    <row r="178" spans="1:2" ht="12.95" customHeight="1" x14ac:dyDescent="0.25">
      <c r="A178" s="111" t="s">
        <v>39</v>
      </c>
      <c r="B178" s="112"/>
    </row>
    <row r="179" spans="1:2" ht="12.95" customHeight="1" x14ac:dyDescent="0.25">
      <c r="A179" s="88" t="s">
        <v>37</v>
      </c>
      <c r="B179" s="132">
        <v>0</v>
      </c>
    </row>
    <row r="180" spans="1:2" ht="12.95" customHeight="1" x14ac:dyDescent="0.25">
      <c r="A180" s="88" t="s">
        <v>38</v>
      </c>
      <c r="B180" s="132">
        <v>0</v>
      </c>
    </row>
    <row r="181" spans="1:2" ht="12.95" customHeight="1" x14ac:dyDescent="0.25">
      <c r="A181" s="88" t="s">
        <v>223</v>
      </c>
      <c r="B181" s="126"/>
    </row>
    <row r="182" spans="1:2" ht="12.95" customHeight="1" x14ac:dyDescent="0.25">
      <c r="A182" s="111" t="s">
        <v>40</v>
      </c>
      <c r="B182" s="113">
        <f>B179+B180+B181</f>
        <v>0</v>
      </c>
    </row>
    <row r="183" spans="1:2" x14ac:dyDescent="0.25">
      <c r="A183" s="148" t="s">
        <v>36</v>
      </c>
      <c r="B183" s="149"/>
    </row>
    <row r="184" spans="1:2" x14ac:dyDescent="0.25">
      <c r="A184" s="150"/>
      <c r="B184" s="151"/>
    </row>
    <row r="185" spans="1:2" x14ac:dyDescent="0.25">
      <c r="A185" s="152"/>
      <c r="B185" s="153"/>
    </row>
  </sheetData>
  <mergeCells count="10">
    <mergeCell ref="A22:B22"/>
    <mergeCell ref="B23:B24"/>
    <mergeCell ref="A183:B185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2025-08-18T12:56:47Z</cp:lastPrinted>
  <dcterms:created xsi:type="dcterms:W3CDTF">2021-09-23T15:15:02Z</dcterms:created>
  <dcterms:modified xsi:type="dcterms:W3CDTF">2025-08-18T12:57:00Z</dcterms:modified>
</cp:coreProperties>
</file>